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2022 год\Изменение в бюджет 2022-2024 годы\изменение 12.2022\Приложения к заключению\"/>
    </mc:Choice>
  </mc:AlternateContent>
  <bookViews>
    <workbookView xWindow="-120" yWindow="-120" windowWidth="19320" windowHeight="11310"/>
  </bookViews>
  <sheets>
    <sheet name="Приложение №1  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_xlnm._FilterDatabase" localSheetId="0" hidden="1">'Приложение №1  '!$A$7:$F$90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№1  '!#REF!,'Приложение №1  '!#REF!,'Приложение №1  '!$44:$44,'Приложение №1  '!$47:$49,'Приложение №1  '!#REF!,'Приложение №1  '!#REF!,'Приложение №1  '!#REF!,'Приложение №1  '!#REF!,'Приложение №1  '!#REF!,'Приложение №1  '!#REF!,'Приложение №1  '!#REF!</definedName>
    <definedName name="Z_AF23204C_253F_4CB4_B2B0_513D6962C84F_.wvu.Cols" localSheetId="0" hidden="1">'Приложение №1  '!#REF!</definedName>
    <definedName name="Z_AF23204C_253F_4CB4_B2B0_513D6962C84F_.wvu.PrintArea" localSheetId="0" hidden="1">'Приложение №1  '!$A$4:$B$97</definedName>
    <definedName name="Z_AF23204C_253F_4CB4_B2B0_513D6962C84F_.wvu.PrintTitles" localSheetId="0" hidden="1">'Приложение №1  '!$7:$7</definedName>
    <definedName name="Z_AF23204C_253F_4CB4_B2B0_513D6962C84F_.wvu.Rows" localSheetId="0" hidden="1">'Приложение №1  '!#REF!,'Приложение №1  '!#REF!,'Приложение №1  '!#REF!,'Приложение №1  '!#REF!,'Приложение №1  '!#REF!,'Приложение №1  '!#REF!,'Приложение №1  '!#REF!,'Приложение №1  '!#REF!,'Приложение №1  '!#REF!</definedName>
    <definedName name="Z_D98D50BE_849C_46DA_8784_1BBDD0B23E96_.wvu.PrintArea" localSheetId="0" hidden="1">'Приложение №1  '!$A$4:$B$97</definedName>
    <definedName name="Z_D98D50BE_849C_46DA_8784_1BBDD0B23E96_.wvu.Rows" localSheetId="0" hidden="1">'Приложение №1  '!#REF!,'Приложение №1  '!#REF!,'Приложение №1  '!#REF!,'Приложение №1  '!$44:$44,'Приложение №1  '!$47:$49,'Приложение №1  '!#REF!,'Приложение №1  '!#REF!,'Приложение №1  '!#REF!,'Приложение №1  '!#REF!,'Приложение №1  '!#REF!,'Приложение №1  '!#REF!,'Приложение №1  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№1  '!$7:$7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_xlnm.Print_Area" localSheetId="0">'Приложение №1  '!$A$1:$F$90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6" i="1" l="1"/>
  <c r="E17" i="1"/>
  <c r="E19" i="1"/>
  <c r="E21" i="1"/>
  <c r="E22" i="1"/>
  <c r="E24" i="1"/>
  <c r="E25" i="1"/>
  <c r="E27" i="1"/>
  <c r="E28" i="1"/>
  <c r="E29" i="1"/>
  <c r="E32" i="1"/>
  <c r="E33" i="1"/>
  <c r="E34" i="1"/>
  <c r="E35" i="1"/>
  <c r="E36" i="1"/>
  <c r="E39" i="1"/>
  <c r="E40" i="1"/>
  <c r="E41" i="1"/>
  <c r="E43" i="1"/>
  <c r="E45" i="1"/>
  <c r="E46" i="1"/>
  <c r="E48" i="1"/>
  <c r="E49" i="1"/>
  <c r="E50" i="1"/>
  <c r="E52" i="1"/>
  <c r="E53" i="1"/>
  <c r="E55" i="1"/>
  <c r="E56" i="1"/>
  <c r="E57" i="1"/>
  <c r="E58" i="1"/>
  <c r="E60" i="1"/>
  <c r="E61" i="1"/>
  <c r="E62" i="1"/>
  <c r="E63" i="1"/>
  <c r="E64" i="1"/>
  <c r="E65" i="1"/>
  <c r="E66" i="1"/>
  <c r="E67" i="1"/>
  <c r="E68" i="1"/>
  <c r="E70" i="1"/>
  <c r="E72" i="1"/>
  <c r="E73" i="1"/>
  <c r="E74" i="1"/>
  <c r="E75" i="1"/>
  <c r="E77" i="1"/>
  <c r="E79" i="1"/>
  <c r="E82" i="1"/>
  <c r="E83" i="1"/>
  <c r="E84" i="1"/>
  <c r="E85" i="1"/>
  <c r="E86" i="1"/>
  <c r="E87" i="1"/>
  <c r="E88" i="1"/>
  <c r="E89" i="1"/>
  <c r="F78" i="1" l="1"/>
  <c r="C78" i="1"/>
  <c r="D76" i="1"/>
  <c r="D71" i="1"/>
  <c r="D69" i="1"/>
  <c r="D59" i="1"/>
  <c r="D54" i="1"/>
  <c r="F31" i="1"/>
  <c r="D37" i="1"/>
  <c r="D38" i="1"/>
  <c r="F13" i="1"/>
  <c r="D15" i="1"/>
  <c r="E31" i="1" l="1"/>
  <c r="E78" i="1"/>
  <c r="C81" i="1"/>
  <c r="C80" i="1" s="1"/>
  <c r="C51" i="1"/>
  <c r="C47" i="1"/>
  <c r="C44" i="1"/>
  <c r="C42" i="1"/>
  <c r="C31" i="1"/>
  <c r="D31" i="1" s="1"/>
  <c r="C26" i="1"/>
  <c r="C23" i="1"/>
  <c r="C20" i="1"/>
  <c r="C13" i="1"/>
  <c r="C18" i="1" l="1"/>
  <c r="C10" i="1" s="1"/>
  <c r="C30" i="1"/>
  <c r="F51" i="1"/>
  <c r="E51" i="1" s="1"/>
  <c r="C9" i="1" l="1"/>
  <c r="C90" i="1" s="1"/>
  <c r="D77" i="1"/>
  <c r="D79" i="1"/>
  <c r="D87" i="1" l="1"/>
  <c r="D88" i="1"/>
  <c r="D78" i="1" l="1"/>
  <c r="D75" i="1"/>
  <c r="D41" i="1"/>
  <c r="F26" i="1" l="1"/>
  <c r="E26" i="1" s="1"/>
  <c r="D29" i="1"/>
  <c r="D56" i="1" l="1"/>
  <c r="D11" i="1" l="1"/>
  <c r="E11" i="1"/>
  <c r="D12" i="1"/>
  <c r="E12" i="1"/>
  <c r="D14" i="1"/>
  <c r="E14" i="1"/>
  <c r="D16" i="1"/>
  <c r="D17" i="1"/>
  <c r="D19" i="1"/>
  <c r="D21" i="1"/>
  <c r="D22" i="1"/>
  <c r="D24" i="1"/>
  <c r="D25" i="1"/>
  <c r="D27" i="1"/>
  <c r="D28" i="1"/>
  <c r="D32" i="1"/>
  <c r="D33" i="1"/>
  <c r="D34" i="1"/>
  <c r="D35" i="1"/>
  <c r="D36" i="1"/>
  <c r="D39" i="1"/>
  <c r="D40" i="1"/>
  <c r="D43" i="1"/>
  <c r="D45" i="1"/>
  <c r="D46" i="1"/>
  <c r="D48" i="1"/>
  <c r="D49" i="1"/>
  <c r="D50" i="1"/>
  <c r="D52" i="1"/>
  <c r="D53" i="1"/>
  <c r="D55" i="1"/>
  <c r="D57" i="1"/>
  <c r="D58" i="1"/>
  <c r="D60" i="1"/>
  <c r="D61" i="1"/>
  <c r="D62" i="1"/>
  <c r="D63" i="1"/>
  <c r="D64" i="1"/>
  <c r="D65" i="1"/>
  <c r="D66" i="1"/>
  <c r="D67" i="1"/>
  <c r="D68" i="1"/>
  <c r="D70" i="1"/>
  <c r="D72" i="1"/>
  <c r="D73" i="1"/>
  <c r="D74" i="1"/>
  <c r="D82" i="1"/>
  <c r="D83" i="1"/>
  <c r="D84" i="1"/>
  <c r="D85" i="1"/>
  <c r="D86" i="1"/>
  <c r="D89" i="1"/>
  <c r="F81" i="1"/>
  <c r="F47" i="1"/>
  <c r="F44" i="1"/>
  <c r="E44" i="1" s="1"/>
  <c r="F42" i="1"/>
  <c r="D26" i="1"/>
  <c r="F23" i="1"/>
  <c r="E23" i="1" s="1"/>
  <c r="F20" i="1"/>
  <c r="D13" i="1"/>
  <c r="D42" i="1" l="1"/>
  <c r="E42" i="1"/>
  <c r="D20" i="1"/>
  <c r="E20" i="1"/>
  <c r="D47" i="1"/>
  <c r="E47" i="1"/>
  <c r="F80" i="1"/>
  <c r="E80" i="1" s="1"/>
  <c r="E81" i="1"/>
  <c r="F18" i="1"/>
  <c r="D44" i="1"/>
  <c r="F30" i="1"/>
  <c r="E30" i="1" s="1"/>
  <c r="E13" i="1"/>
  <c r="D81" i="1"/>
  <c r="D23" i="1"/>
  <c r="D51" i="1"/>
  <c r="F10" i="1" l="1"/>
  <c r="E18" i="1"/>
  <c r="D80" i="1"/>
  <c r="D30" i="1"/>
  <c r="F9" i="1"/>
  <c r="F90" i="1" s="1"/>
  <c r="D10" i="1"/>
  <c r="E10" i="1"/>
  <c r="D18" i="1"/>
  <c r="D9" i="1" l="1"/>
  <c r="E9" i="1"/>
  <c r="E90" i="1" l="1"/>
  <c r="D90" i="1"/>
</calcChain>
</file>

<file path=xl/sharedStrings.xml><?xml version="1.0" encoding="utf-8"?>
<sst xmlns="http://schemas.openxmlformats.org/spreadsheetml/2006/main" count="170" uniqueCount="170">
  <si>
    <t xml:space="preserve"> Приложение № 1 </t>
  </si>
  <si>
    <t>к заключению Счётной палаты</t>
  </si>
  <si>
    <t>Код бюджетной классификации</t>
  </si>
  <si>
    <t xml:space="preserve">Наименование </t>
  </si>
  <si>
    <t>Поправки вносимые в бюджет, в рублях (гр.6-гр.3)</t>
  </si>
  <si>
    <t>% изменения, ((гр.6/гр.3)*100-100)</t>
  </si>
  <si>
    <t>Бюджет с учётом поправок, в рублях</t>
  </si>
  <si>
    <t>000 1 00 00000 00 0000 000</t>
  </si>
  <si>
    <t>НАЛОГОВЫЕ И НЕНАЛОГОВЫЕ ДОХОДЫ</t>
  </si>
  <si>
    <t>НАЛОГОВЫЕ ДОХОДЫ</t>
  </si>
  <si>
    <t>000 1 01 02000 01 0000 110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</si>
  <si>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</si>
  <si>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</si>
  <si>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</si>
  <si>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</si>
  <si>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000 1 05 01000 00 0000 110</t>
  </si>
  <si>
    <t>000 1 05 03000 01 0000 110</t>
  </si>
  <si>
    <t>000 1 06 00000 00 0000 000</t>
  </si>
  <si>
    <t>Налоги на имущество</t>
  </si>
  <si>
    <t>000 1 06 06000 00 0000 110</t>
  </si>
  <si>
    <t>Земельный налог</t>
  </si>
  <si>
    <t>000 1 08 00000 00 0000 000</t>
  </si>
  <si>
    <t>Государственная пошлина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</si>
  <si>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</si>
  <si>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</si>
  <si>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</si>
  <si>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</si>
  <si>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</si>
  <si>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</si>
  <si>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</si>
  <si>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000 1 14 00000 00 0000 000</t>
  </si>
  <si>
    <t>Доходы от продажи материальных и нематериальных активов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</si>
  <si>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</si>
  <si>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</si>
  <si>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000 1 16 00000 00 0000 000</t>
  </si>
  <si>
    <t>Штрафы, санкции, возмещение ущерба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</si>
  <si>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</si>
  <si>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</si>
  <si>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</si>
  <si>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</si>
  <si>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Субсидии бюджетам бюджетной системы Российской Федерации (межбюджетные субсидии)</t>
  </si>
  <si>
    <t>Иные межбюджетные трансферты</t>
  </si>
  <si>
    <t>000 2 19 00000 04 0000 151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</si>
  <si>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</si>
  <si>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ИТОГО ДОХОДОВ</t>
  </si>
  <si>
    <t>000 1 06 04000 02 0000 110</t>
  </si>
  <si>
    <t>Транспортный налог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</si>
  <si>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</si>
  <si>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</si>
  <si>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</si>
  <si>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</si>
  <si>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</si>
  <si>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</si>
  <si>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</si>
  <si>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000 2 02 10000 00 0000 150</t>
  </si>
  <si>
    <t>000 2 02 20000 00 0000 150</t>
  </si>
  <si>
    <t>000 2 02 30000 00 0000 150</t>
  </si>
  <si>
    <t>000 2 02 40000 00 0000 150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</si>
  <si>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</si>
  <si>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</si>
  <si>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</si>
  <si>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</si>
  <si>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000 1 06 04011 02 0000 110</t>
  </si>
  <si>
    <t>000 1 06 04012 02 0000 110</t>
  </si>
  <si>
    <t>Транспортный налог с организаций</t>
  </si>
  <si>
    <t>Транспортный налог с физических лиц</t>
  </si>
  <si>
    <t>Земельный налог с организаций, обладающих земельным участком, расположенным в границах городских округов</t>
  </si>
  <si>
    <t>Земельный налог с физических лиц, обладающих земельным участком, расположенным в границах городских округов</t>
  </si>
  <si>
    <t>000 1 08 03010 01 0000 110</t>
  </si>
  <si>
    <t>000 1 08 07173 01 0000 110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</si>
  <si>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</si>
  <si>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>000 1 11 01040 04 0000 120</t>
  </si>
  <si>
    <t>000 1 06 06032 04 0000 110</t>
  </si>
  <si>
    <t>000 1 06 06042 04 0000 110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</si>
  <si>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</si>
  <si>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</si>
  <si>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</si>
  <si>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</si>
  <si>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</si>
  <si>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</si>
  <si>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</si>
  <si>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</si>
  <si>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</si>
  <si>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</si>
  <si>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</si>
  <si>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</si>
  <si>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000 1 11 09044 04 0000 120</t>
  </si>
  <si>
    <t>Прочие доходы от оказания платных услуг (работ) получателями средств  бюджетов городских округов</t>
  </si>
  <si>
    <t>000 1 13 01994 04 0000 130</t>
  </si>
  <si>
    <t>000 1 13 02994 04 0000 130</t>
  </si>
  <si>
    <t xml:space="preserve">Прочие доходы от компенсации затрат  бюджетов городских округов 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</si>
  <si>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</si>
  <si>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</si>
  <si>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</si>
  <si>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</si>
  <si>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</si>
  <si>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</si>
  <si>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000 1 16 01063 01 0000 140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</si>
  <si>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</si>
  <si>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</si>
  <si>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</si>
  <si>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</si>
  <si>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</si>
  <si>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</si>
  <si>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</si>
  <si>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</si>
  <si>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 xml:space="preserve">000 1 16 01154 01 0000 140
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</si>
  <si>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</si>
  <si>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</si>
  <si>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</si>
  <si>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</si>
  <si>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000 1 16 01192 01 0000 140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</si>
  <si>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</si>
  <si>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</si>
  <si>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</si>
  <si>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</si>
  <si>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</si>
  <si>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Доходы от оказания платных услуг и компенсации затрат государства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</si>
  <si>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</si>
  <si>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000 1 16 01142 01 0000 140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</si>
  <si>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</si>
  <si>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000 1 16 01133 01 0000 140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</si>
  <si>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</si>
  <si>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Поправки, вносимые в доходную часть бюджета города на 2022 год</t>
  </si>
  <si>
    <t>Налог на доходы физических лиц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</si>
  <si>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</si>
  <si>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</si>
  <si>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</si>
  <si>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000 1 13 00000 00 0000 000</t>
  </si>
  <si>
    <t>000 1 16 01083 01 0000 140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</si>
  <si>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</si>
  <si>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</si>
  <si>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 xml:space="preserve">000 1 16 07090 04 0000 140
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</si>
  <si>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</si>
  <si>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</si>
  <si>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000 1 16 01082 01 0000 140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</si>
  <si>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</si>
  <si>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000 1 17 00000 00 0000 000</t>
  </si>
  <si>
    <t>Прочие неналоговые доходы</t>
  </si>
  <si>
    <t>000 1 17 15020 04 0000 150</t>
  </si>
  <si>
    <t>Инициативные платежи, зачисляемые в бюджеты городских округов</t>
  </si>
  <si>
    <t>Уточнённый бюджет, в рублях</t>
  </si>
  <si>
    <t>000 1 08 07150 01 0000 110</t>
  </si>
  <si>
    <t>Государственная пошлина за выдачу разрешения на установку рекламной конструкции</t>
  </si>
  <si>
    <t>000 1 11 09080 04 0000 120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</si>
  <si>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</si>
  <si>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000 1 16 10123 01 0000 140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</si>
  <si>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</si>
  <si>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000 2 04 04099 04 0000 150</t>
  </si>
  <si>
    <t>Прочие безвозмездные поступления от негосударственных организаций в бюджеты городских округов</t>
  </si>
  <si>
    <t>000 2 07 04020 04 0000 150</t>
  </si>
  <si>
    <t>Поступления от денежных пожертвований, предоставляемых физическими лицами получателям средств бюджетов городских округов</t>
  </si>
  <si>
    <t>000 2 18 04000 04 0000 150</t>
  </si>
  <si>
    <t>Доходы бюджетов городских округов от возврата организациями остатков субсидий прошлых лет</t>
  </si>
  <si>
    <t>000 1 05 02010 02 0000 110</t>
  </si>
  <si>
    <t>Единый налог на вмененный доход для отдельных видов деятельности</t>
  </si>
  <si>
    <t>000 1 11 05312 04 0000 120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</si>
  <si>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</si>
  <si>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000 1 11 05324 04 0000 120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</si>
  <si>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</si>
  <si>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>000 1 16 01072 01 0000 140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</si>
  <si>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</si>
  <si>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000 1 16 01132 01 0000 140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</si>
  <si>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</si>
  <si>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000 1 16 01194 01 0000 140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</si>
  <si>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выявленные должностными лицами органов муниципального контроля</t>
  </si>
  <si>
    <t>000 1 16 01333 01 0000 140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</si>
  <si>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</si>
  <si>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000 1 16 10129 01 0000 140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</si>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</sst>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10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11"/>
      <name val="Arial Cyr"/>
      <charset val="204"/>
    </font>
    <font>
      <b/>
      <sz val="11"/>
      <name val="Times New Roman"/>
      <family val="1"/>
      <charset val="204"/>
    </font>
    <font>
      <b/>
      <sz val="11"/>
      <name val="Arial Cyr"/>
      <charset val="204"/>
    </font>
    <font>
      <sz val="10"/>
      <name val="Arial"/>
      <family val="2"/>
      <charset val="204"/>
    </font>
    <font>
      <sz val="11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6" fillId="0" borderId="0"/>
  </cellStyleXfs>
  <cellXfs count="72">
    <xf numFmtId="0" fontId="0" fillId="0" borderId="0" xfId="0"/>
    <xf numFmtId="0" fontId="2" fillId="0" borderId="0" xfId="0" applyFont="1" applyAlignment="1">
      <alignment horizontal="center" vertical="center" wrapText="1"/>
    </xf>
    <xf numFmtId="1" fontId="2" fillId="0" borderId="0" xfId="0" applyNumberFormat="1" applyFont="1" applyAlignment="1">
      <alignment wrapText="1"/>
    </xf>
    <xf numFmtId="3" fontId="2" fillId="0" borderId="0" xfId="0" applyNumberFormat="1" applyFont="1"/>
    <xf numFmtId="0" fontId="2" fillId="0" borderId="0" xfId="0" applyFont="1"/>
    <xf numFmtId="0" fontId="4" fillId="0" borderId="0" xfId="0" applyFont="1" applyAlignment="1">
      <alignment horizontal="center" vertical="center" wrapText="1"/>
    </xf>
    <xf numFmtId="3" fontId="4" fillId="0" borderId="0" xfId="0" applyNumberFormat="1" applyFont="1"/>
    <xf numFmtId="0" fontId="4" fillId="0" borderId="0" xfId="0" applyFont="1"/>
    <xf numFmtId="0" fontId="4" fillId="0" borderId="1" xfId="0" applyFont="1" applyBorder="1" applyAlignment="1">
      <alignment horizontal="center" vertical="center" wrapText="1"/>
    </xf>
    <xf numFmtId="1" fontId="4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wrapText="1"/>
    </xf>
    <xf numFmtId="0" fontId="2" fillId="0" borderId="0" xfId="0" applyFont="1" applyAlignment="1">
      <alignment horizontal="right"/>
    </xf>
    <xf numFmtId="3" fontId="7" fillId="2" borderId="0" xfId="0" applyNumberFormat="1" applyFont="1" applyFill="1"/>
    <xf numFmtId="0" fontId="7" fillId="2" borderId="0" xfId="0" applyFont="1" applyFill="1"/>
    <xf numFmtId="3" fontId="7" fillId="0" borderId="0" xfId="0" applyNumberFormat="1" applyFont="1"/>
    <xf numFmtId="0" fontId="7" fillId="0" borderId="0" xfId="0" applyFont="1"/>
    <xf numFmtId="0" fontId="2" fillId="2" borderId="1" xfId="0" applyFont="1" applyFill="1" applyBorder="1" applyAlignment="1">
      <alignment wrapText="1"/>
    </xf>
    <xf numFmtId="1" fontId="4" fillId="2" borderId="1" xfId="0" applyNumberFormat="1" applyFont="1" applyFill="1" applyBorder="1" applyAlignment="1">
      <alignment wrapText="1"/>
    </xf>
    <xf numFmtId="49" fontId="2" fillId="0" borderId="1" xfId="2" applyNumberFormat="1" applyFont="1" applyBorder="1" applyAlignment="1">
      <alignment horizontal="left" wrapText="1"/>
    </xf>
    <xf numFmtId="49" fontId="4" fillId="0" borderId="1" xfId="2" applyNumberFormat="1" applyFont="1" applyBorder="1" applyAlignment="1">
      <alignment horizontal="left" wrapText="1"/>
    </xf>
    <xf numFmtId="0" fontId="4" fillId="0" borderId="1" xfId="2" applyFont="1" applyBorder="1" applyAlignment="1">
      <alignment horizontal="left" wrapText="1"/>
    </xf>
    <xf numFmtId="1" fontId="2" fillId="0" borderId="1" xfId="2" applyNumberFormat="1" applyFont="1" applyBorder="1" applyAlignment="1">
      <alignment horizontal="left" wrapText="1"/>
    </xf>
    <xf numFmtId="0" fontId="2" fillId="0" borderId="1" xfId="2" applyFont="1" applyBorder="1" applyAlignment="1">
      <alignment horizontal="left" wrapText="1"/>
    </xf>
    <xf numFmtId="1" fontId="4" fillId="0" borderId="1" xfId="2" applyNumberFormat="1" applyFont="1" applyBorder="1" applyAlignment="1">
      <alignment horizontal="left" wrapText="1"/>
    </xf>
    <xf numFmtId="0" fontId="2" fillId="0" borderId="1" xfId="1" applyFont="1" applyBorder="1" applyAlignment="1">
      <alignment horizontal="left" wrapText="1"/>
    </xf>
    <xf numFmtId="4" fontId="2" fillId="0" borderId="1" xfId="0" applyNumberFormat="1" applyFont="1" applyBorder="1" applyAlignment="1">
      <alignment horizontal="center" vertical="center"/>
    </xf>
    <xf numFmtId="3" fontId="2" fillId="0" borderId="0" xfId="0" applyNumberFormat="1" applyFont="1" applyAlignment="1">
      <alignment vertical="center"/>
    </xf>
    <xf numFmtId="0" fontId="2" fillId="0" borderId="0" xfId="0" applyFont="1" applyAlignment="1">
      <alignment vertical="center"/>
    </xf>
    <xf numFmtId="4" fontId="2" fillId="0" borderId="1" xfId="2" applyNumberFormat="1" applyFont="1" applyBorder="1" applyAlignment="1">
      <alignment horizontal="center" vertical="center" wrapText="1"/>
    </xf>
    <xf numFmtId="49" fontId="2" fillId="0" borderId="1" xfId="2" applyNumberFormat="1" applyFont="1" applyBorder="1" applyAlignment="1">
      <alignment horizontal="center" vertical="center" wrapText="1"/>
    </xf>
    <xf numFmtId="49" fontId="2" fillId="0" borderId="1" xfId="2" applyNumberFormat="1" applyFont="1" applyBorder="1" applyAlignment="1">
      <alignment horizontal="left" vertical="center" wrapText="1"/>
    </xf>
    <xf numFmtId="0" fontId="2" fillId="0" borderId="1" xfId="1" applyFont="1" applyBorder="1" applyAlignment="1">
      <alignment horizontal="left" vertical="center" wrapText="1"/>
    </xf>
    <xf numFmtId="49" fontId="8" fillId="0" borderId="1" xfId="2" applyNumberFormat="1" applyFont="1" applyBorder="1" applyAlignment="1">
      <alignment horizontal="left" wrapText="1"/>
    </xf>
    <xf numFmtId="3" fontId="9" fillId="0" borderId="0" xfId="0" applyNumberFormat="1" applyFont="1"/>
    <xf numFmtId="0" fontId="9" fillId="0" borderId="0" xfId="0" applyFont="1"/>
    <xf numFmtId="3" fontId="8" fillId="0" borderId="0" xfId="0" applyNumberFormat="1" applyFont="1"/>
    <xf numFmtId="0" fontId="8" fillId="0" borderId="0" xfId="0" applyFont="1"/>
    <xf numFmtId="164" fontId="8" fillId="0" borderId="1" xfId="2" applyNumberFormat="1" applyFont="1" applyBorder="1" applyAlignment="1">
      <alignment horizontal="left" wrapText="1"/>
    </xf>
    <xf numFmtId="0" fontId="8" fillId="0" borderId="1" xfId="1" applyFont="1" applyBorder="1" applyAlignment="1">
      <alignment horizontal="left" wrapText="1"/>
    </xf>
    <xf numFmtId="0" fontId="2" fillId="0" borderId="1" xfId="2" applyFont="1" applyBorder="1" applyAlignment="1">
      <alignment horizontal="left" vertical="center" wrapText="1"/>
    </xf>
    <xf numFmtId="49" fontId="4" fillId="0" borderId="1" xfId="2" applyNumberFormat="1" applyFont="1" applyBorder="1" applyAlignment="1">
      <alignment horizontal="center" vertical="center" wrapText="1"/>
    </xf>
    <xf numFmtId="49" fontId="8" fillId="0" borderId="1" xfId="2" applyNumberFormat="1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left" vertical="center"/>
    </xf>
    <xf numFmtId="4" fontId="2" fillId="0" borderId="0" xfId="0" applyNumberFormat="1" applyFont="1" applyAlignment="1">
      <alignment horizontal="center" vertical="center"/>
    </xf>
    <xf numFmtId="4" fontId="4" fillId="0" borderId="0" xfId="0" applyNumberFormat="1" applyFont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/>
    </xf>
    <xf numFmtId="4" fontId="4" fillId="0" borderId="1" xfId="2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/>
    </xf>
    <xf numFmtId="4" fontId="8" fillId="0" borderId="1" xfId="2" applyNumberFormat="1" applyFont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/>
    </xf>
    <xf numFmtId="4" fontId="4" fillId="2" borderId="1" xfId="0" applyNumberFormat="1" applyFont="1" applyFill="1" applyBorder="1" applyAlignment="1">
      <alignment horizontal="center" vertical="center"/>
    </xf>
    <xf numFmtId="49" fontId="8" fillId="2" borderId="1" xfId="2" applyNumberFormat="1" applyFont="1" applyFill="1" applyBorder="1" applyAlignment="1">
      <alignment horizontal="center" vertical="center" wrapText="1"/>
    </xf>
    <xf numFmtId="49" fontId="8" fillId="2" borderId="1" xfId="2" applyNumberFormat="1" applyFont="1" applyFill="1" applyBorder="1" applyAlignment="1">
      <alignment horizontal="left" wrapText="1"/>
    </xf>
    <xf numFmtId="4" fontId="8" fillId="2" borderId="1" xfId="2" applyNumberFormat="1" applyFont="1" applyFill="1" applyBorder="1" applyAlignment="1">
      <alignment horizontal="center" vertical="center" wrapText="1"/>
    </xf>
    <xf numFmtId="3" fontId="9" fillId="2" borderId="0" xfId="0" applyNumberFormat="1" applyFont="1" applyFill="1"/>
    <xf numFmtId="0" fontId="9" fillId="2" borderId="0" xfId="0" applyFont="1" applyFill="1"/>
    <xf numFmtId="49" fontId="2" fillId="2" borderId="1" xfId="2" applyNumberFormat="1" applyFont="1" applyFill="1" applyBorder="1" applyAlignment="1">
      <alignment horizontal="center" vertical="center" wrapText="1"/>
    </xf>
    <xf numFmtId="49" fontId="2" fillId="2" borderId="1" xfId="2" applyNumberFormat="1" applyFont="1" applyFill="1" applyBorder="1" applyAlignment="1">
      <alignment horizontal="left" wrapText="1"/>
    </xf>
    <xf numFmtId="4" fontId="2" fillId="2" borderId="1" xfId="2" applyNumberFormat="1" applyFont="1" applyFill="1" applyBorder="1" applyAlignment="1">
      <alignment horizontal="center" vertical="center" wrapText="1"/>
    </xf>
    <xf numFmtId="3" fontId="2" fillId="2" borderId="0" xfId="0" applyNumberFormat="1" applyFont="1" applyFill="1"/>
    <xf numFmtId="0" fontId="2" fillId="2" borderId="0" xfId="0" applyFont="1" applyFill="1"/>
    <xf numFmtId="3" fontId="8" fillId="2" borderId="0" xfId="0" applyNumberFormat="1" applyFont="1" applyFill="1"/>
    <xf numFmtId="0" fontId="8" fillId="2" borderId="0" xfId="0" applyFont="1" applyFill="1"/>
    <xf numFmtId="0" fontId="2" fillId="0" borderId="1" xfId="2" applyNumberFormat="1" applyFont="1" applyBorder="1" applyAlignment="1">
      <alignment horizontal="left" vertical="center" wrapText="1"/>
    </xf>
    <xf numFmtId="4" fontId="8" fillId="2" borderId="1" xfId="0" applyNumberFormat="1" applyFont="1" applyFill="1" applyBorder="1" applyAlignment="1">
      <alignment horizontal="center" vertical="center"/>
    </xf>
    <xf numFmtId="4" fontId="2" fillId="0" borderId="0" xfId="0" applyNumberFormat="1" applyFont="1" applyAlignment="1">
      <alignment horizontal="right" vertical="center"/>
    </xf>
    <xf numFmtId="4" fontId="3" fillId="0" borderId="0" xfId="0" applyNumberFormat="1" applyFont="1" applyAlignment="1">
      <alignment horizontal="right" vertical="center"/>
    </xf>
    <xf numFmtId="1" fontId="4" fillId="0" borderId="0" xfId="0" applyNumberFormat="1" applyFont="1" applyAlignment="1">
      <alignment horizontal="center" wrapText="1"/>
    </xf>
    <xf numFmtId="0" fontId="5" fillId="0" borderId="0" xfId="0" applyFont="1"/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96"/>
  <sheetViews>
    <sheetView tabSelected="1" zoomScale="90" zoomScaleNormal="90" zoomScaleSheetLayoutView="75" workbookViewId="0">
      <selection activeCell="D15" sqref="D15"/>
    </sheetView>
  </sheetViews>
  <sheetFormatPr defaultRowHeight="15" x14ac:dyDescent="0.25"/>
  <cols>
    <col min="1" max="1" width="28.140625" style="29" customWidth="1"/>
    <col min="2" max="2" width="61.28515625" style="2" customWidth="1"/>
    <col min="3" max="3" width="18.85546875" style="46" customWidth="1"/>
    <col min="4" max="4" width="17.85546875" style="46" customWidth="1"/>
    <col min="5" max="5" width="16.5703125" style="46" customWidth="1"/>
    <col min="6" max="6" width="18.42578125" style="46" customWidth="1"/>
    <col min="7" max="7" width="24.28515625" style="3" customWidth="1"/>
    <col min="8" max="17" width="16.7109375" style="3" customWidth="1"/>
    <col min="18" max="16384" width="9.140625" style="4"/>
  </cols>
  <sheetData>
    <row r="1" spans="1:17" x14ac:dyDescent="0.25">
      <c r="A1" s="1"/>
      <c r="E1" s="68" t="s">
        <v>0</v>
      </c>
      <c r="F1" s="69"/>
    </row>
    <row r="2" spans="1:17" x14ac:dyDescent="0.25">
      <c r="A2" s="1"/>
      <c r="E2" s="68" t="s">
        <v>1</v>
      </c>
      <c r="F2" s="68"/>
    </row>
    <row r="3" spans="1:17" ht="19.5" customHeight="1" x14ac:dyDescent="0.25">
      <c r="A3" s="1"/>
    </row>
    <row r="4" spans="1:17" s="7" customFormat="1" x14ac:dyDescent="0.25">
      <c r="A4" s="5"/>
      <c r="B4" s="70" t="s">
        <v>123</v>
      </c>
      <c r="C4" s="71"/>
      <c r="D4" s="71"/>
      <c r="E4" s="71"/>
      <c r="F4" s="47"/>
      <c r="G4" s="6"/>
      <c r="H4" s="6"/>
      <c r="I4" s="6"/>
      <c r="J4" s="6"/>
      <c r="K4" s="6"/>
      <c r="L4" s="6"/>
      <c r="M4" s="6"/>
      <c r="N4" s="6"/>
      <c r="O4" s="6"/>
      <c r="P4" s="6"/>
      <c r="Q4" s="6"/>
    </row>
    <row r="7" spans="1:17" s="7" customFormat="1" ht="71.25" x14ac:dyDescent="0.2">
      <c r="A7" s="8" t="s">
        <v>2</v>
      </c>
      <c r="B7" s="9" t="s">
        <v>3</v>
      </c>
      <c r="C7" s="10" t="s">
        <v>141</v>
      </c>
      <c r="D7" s="10" t="s">
        <v>4</v>
      </c>
      <c r="E7" s="10" t="s">
        <v>5</v>
      </c>
      <c r="F7" s="10" t="s">
        <v>6</v>
      </c>
      <c r="G7" s="6"/>
      <c r="H7" s="6"/>
      <c r="I7" s="6"/>
      <c r="J7" s="6"/>
      <c r="K7" s="6"/>
      <c r="L7" s="6"/>
      <c r="M7" s="6"/>
      <c r="N7" s="6"/>
      <c r="O7" s="6"/>
      <c r="P7" s="6"/>
      <c r="Q7" s="6"/>
    </row>
    <row r="8" spans="1:17" x14ac:dyDescent="0.25">
      <c r="A8" s="11">
        <v>1</v>
      </c>
      <c r="B8" s="12">
        <v>2</v>
      </c>
      <c r="C8" s="48">
        <v>3</v>
      </c>
      <c r="D8" s="48">
        <v>4</v>
      </c>
      <c r="E8" s="48">
        <v>5</v>
      </c>
      <c r="F8" s="48">
        <v>6</v>
      </c>
    </row>
    <row r="9" spans="1:17" s="7" customFormat="1" ht="14.25" x14ac:dyDescent="0.2">
      <c r="A9" s="42" t="s">
        <v>7</v>
      </c>
      <c r="B9" s="21" t="s">
        <v>8</v>
      </c>
      <c r="C9" s="49">
        <f>C10+C30</f>
        <v>4428326381</v>
      </c>
      <c r="D9" s="50">
        <f>F9-C9</f>
        <v>414622998</v>
      </c>
      <c r="E9" s="50">
        <f>(F9/C9)*100-100</f>
        <v>9.3629728779469588</v>
      </c>
      <c r="F9" s="49">
        <f>F10+F30</f>
        <v>4842949379</v>
      </c>
      <c r="G9" s="6"/>
      <c r="H9" s="6"/>
      <c r="I9" s="6"/>
      <c r="J9" s="6"/>
      <c r="K9" s="6"/>
      <c r="L9" s="6"/>
      <c r="M9" s="6"/>
      <c r="N9" s="6"/>
      <c r="O9" s="6"/>
      <c r="P9" s="6"/>
      <c r="Q9" s="6"/>
    </row>
    <row r="10" spans="1:17" s="7" customFormat="1" ht="14.25" x14ac:dyDescent="0.2">
      <c r="A10" s="42"/>
      <c r="B10" s="22" t="s">
        <v>9</v>
      </c>
      <c r="C10" s="49">
        <f>C11+C12+C13+C18+C26</f>
        <v>3771689500</v>
      </c>
      <c r="D10" s="53">
        <f t="shared" ref="D10:D89" si="0">F10-C10</f>
        <v>413465500</v>
      </c>
      <c r="E10" s="50">
        <f t="shared" ref="E10:E85" si="1">(F10/C10)*100-100</f>
        <v>10.962341942516758</v>
      </c>
      <c r="F10" s="49">
        <f>F11+F12+F13+F18+F26</f>
        <v>4185155000</v>
      </c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</row>
    <row r="11" spans="1:17" x14ac:dyDescent="0.25">
      <c r="A11" s="31" t="s">
        <v>10</v>
      </c>
      <c r="B11" s="20" t="s">
        <v>124</v>
      </c>
      <c r="C11" s="30">
        <v>3062320100</v>
      </c>
      <c r="D11" s="52">
        <f t="shared" si="0"/>
        <v>187679900</v>
      </c>
      <c r="E11" s="27">
        <f t="shared" si="1"/>
        <v>6.1286832816726218</v>
      </c>
      <c r="F11" s="30">
        <v>3250000000</v>
      </c>
    </row>
    <row r="12" spans="1:17" ht="30" x14ac:dyDescent="0.25">
      <c r="A12" s="31" t="s">
        <v>11</v>
      </c>
      <c r="B12" s="20" t="s">
        <v>12</v>
      </c>
      <c r="C12" s="30">
        <v>8192400</v>
      </c>
      <c r="D12" s="52">
        <f t="shared" si="0"/>
        <v>1607600</v>
      </c>
      <c r="E12" s="27">
        <f t="shared" si="1"/>
        <v>19.623065280015624</v>
      </c>
      <c r="F12" s="30">
        <v>9800000</v>
      </c>
    </row>
    <row r="13" spans="1:17" x14ac:dyDescent="0.25">
      <c r="A13" s="31" t="s">
        <v>13</v>
      </c>
      <c r="B13" s="20" t="s">
        <v>14</v>
      </c>
      <c r="C13" s="30">
        <f>C14+C16+C17</f>
        <v>484238600</v>
      </c>
      <c r="D13" s="52">
        <f t="shared" si="0"/>
        <v>201385100</v>
      </c>
      <c r="E13" s="27">
        <f t="shared" si="1"/>
        <v>41.58798988762976</v>
      </c>
      <c r="F13" s="30">
        <f>F14+F16+F17+F15</f>
        <v>685623700</v>
      </c>
    </row>
    <row r="14" spans="1:17" ht="30" x14ac:dyDescent="0.25">
      <c r="A14" s="31" t="s">
        <v>15</v>
      </c>
      <c r="B14" s="20" t="s">
        <v>125</v>
      </c>
      <c r="C14" s="30">
        <v>460000000</v>
      </c>
      <c r="D14" s="52">
        <f t="shared" si="0"/>
        <v>201000000</v>
      </c>
      <c r="E14" s="27">
        <f t="shared" si="1"/>
        <v>43.695652173913061</v>
      </c>
      <c r="F14" s="30">
        <v>661000000</v>
      </c>
    </row>
    <row r="15" spans="1:17" ht="30" x14ac:dyDescent="0.25">
      <c r="A15" s="31" t="s">
        <v>154</v>
      </c>
      <c r="B15" s="20" t="s">
        <v>155</v>
      </c>
      <c r="C15" s="30">
        <v>0</v>
      </c>
      <c r="D15" s="52">
        <f t="shared" ref="D15" si="2">F15-C15</f>
        <v>1135000</v>
      </c>
      <c r="E15" s="27">
        <v>0</v>
      </c>
      <c r="F15" s="30">
        <v>1135000</v>
      </c>
    </row>
    <row r="16" spans="1:17" x14ac:dyDescent="0.25">
      <c r="A16" s="31" t="s">
        <v>16</v>
      </c>
      <c r="B16" s="20" t="s">
        <v>126</v>
      </c>
      <c r="C16" s="30">
        <v>1238600</v>
      </c>
      <c r="D16" s="52">
        <f t="shared" si="0"/>
        <v>-749900</v>
      </c>
      <c r="E16" s="27">
        <f t="shared" si="1"/>
        <v>-60.544162764411432</v>
      </c>
      <c r="F16" s="30">
        <v>488700</v>
      </c>
    </row>
    <row r="17" spans="1:6" ht="30" x14ac:dyDescent="0.25">
      <c r="A17" s="31" t="s">
        <v>58</v>
      </c>
      <c r="B17" s="20" t="s">
        <v>59</v>
      </c>
      <c r="C17" s="30">
        <v>23000000</v>
      </c>
      <c r="D17" s="52">
        <f t="shared" si="0"/>
        <v>0</v>
      </c>
      <c r="E17" s="27">
        <f t="shared" si="1"/>
        <v>0</v>
      </c>
      <c r="F17" s="30">
        <v>23000000</v>
      </c>
    </row>
    <row r="18" spans="1:6" x14ac:dyDescent="0.25">
      <c r="A18" s="31" t="s">
        <v>17</v>
      </c>
      <c r="B18" s="23" t="s">
        <v>18</v>
      </c>
      <c r="C18" s="30">
        <f>C19+C20+C23</f>
        <v>193381200</v>
      </c>
      <c r="D18" s="52">
        <f t="shared" si="0"/>
        <v>17839100</v>
      </c>
      <c r="E18" s="27">
        <f t="shared" si="1"/>
        <v>9.2248367473156634</v>
      </c>
      <c r="F18" s="30">
        <f>F19+F20+F23</f>
        <v>211220300</v>
      </c>
    </row>
    <row r="19" spans="1:6" ht="45" x14ac:dyDescent="0.25">
      <c r="A19" s="31" t="s">
        <v>60</v>
      </c>
      <c r="B19" s="20" t="s">
        <v>61</v>
      </c>
      <c r="C19" s="30">
        <v>66611900</v>
      </c>
      <c r="D19" s="52">
        <f t="shared" si="0"/>
        <v>5060100</v>
      </c>
      <c r="E19" s="27">
        <f t="shared" si="1"/>
        <v>7.5963904347421334</v>
      </c>
      <c r="F19" s="30">
        <v>71672000</v>
      </c>
    </row>
    <row r="20" spans="1:6" x14ac:dyDescent="0.25">
      <c r="A20" s="31" t="s">
        <v>45</v>
      </c>
      <c r="B20" s="20" t="s">
        <v>46</v>
      </c>
      <c r="C20" s="30">
        <f>C21+C22</f>
        <v>59000000</v>
      </c>
      <c r="D20" s="52">
        <f t="shared" si="0"/>
        <v>1195000</v>
      </c>
      <c r="E20" s="27">
        <f t="shared" si="1"/>
        <v>2.0254237288135641</v>
      </c>
      <c r="F20" s="30">
        <f>F21+F22</f>
        <v>60195000</v>
      </c>
    </row>
    <row r="21" spans="1:6" x14ac:dyDescent="0.25">
      <c r="A21" s="31" t="s">
        <v>62</v>
      </c>
      <c r="B21" s="20" t="s">
        <v>64</v>
      </c>
      <c r="C21" s="30">
        <v>25000000</v>
      </c>
      <c r="D21" s="52">
        <f t="shared" si="0"/>
        <v>1195000</v>
      </c>
      <c r="E21" s="27">
        <f t="shared" si="1"/>
        <v>4.7800000000000011</v>
      </c>
      <c r="F21" s="30">
        <v>26195000</v>
      </c>
    </row>
    <row r="22" spans="1:6" x14ac:dyDescent="0.25">
      <c r="A22" s="31" t="s">
        <v>63</v>
      </c>
      <c r="B22" s="20" t="s">
        <v>65</v>
      </c>
      <c r="C22" s="30">
        <v>34000000</v>
      </c>
      <c r="D22" s="52">
        <f t="shared" si="0"/>
        <v>0</v>
      </c>
      <c r="E22" s="27">
        <f t="shared" si="1"/>
        <v>0</v>
      </c>
      <c r="F22" s="30">
        <v>34000000</v>
      </c>
    </row>
    <row r="23" spans="1:6" x14ac:dyDescent="0.25">
      <c r="A23" s="31" t="s">
        <v>19</v>
      </c>
      <c r="B23" s="20" t="s">
        <v>20</v>
      </c>
      <c r="C23" s="30">
        <f>C24+C25</f>
        <v>67769300</v>
      </c>
      <c r="D23" s="52">
        <f t="shared" si="0"/>
        <v>11584000</v>
      </c>
      <c r="E23" s="27">
        <f t="shared" si="1"/>
        <v>17.093285602772951</v>
      </c>
      <c r="F23" s="30">
        <f>F24+F25</f>
        <v>79353300</v>
      </c>
    </row>
    <row r="24" spans="1:6" ht="30" customHeight="1" x14ac:dyDescent="0.25">
      <c r="A24" s="31" t="s">
        <v>72</v>
      </c>
      <c r="B24" s="20" t="s">
        <v>66</v>
      </c>
      <c r="C24" s="30">
        <v>53416000</v>
      </c>
      <c r="D24" s="52">
        <f t="shared" si="0"/>
        <v>11584000</v>
      </c>
      <c r="E24" s="27">
        <f t="shared" si="1"/>
        <v>21.68638610154261</v>
      </c>
      <c r="F24" s="30">
        <v>65000000</v>
      </c>
    </row>
    <row r="25" spans="1:6" ht="30" x14ac:dyDescent="0.25">
      <c r="A25" s="31" t="s">
        <v>73</v>
      </c>
      <c r="B25" s="20" t="s">
        <v>67</v>
      </c>
      <c r="C25" s="30">
        <v>14353300</v>
      </c>
      <c r="D25" s="52">
        <f t="shared" si="0"/>
        <v>0</v>
      </c>
      <c r="E25" s="27">
        <f t="shared" si="1"/>
        <v>0</v>
      </c>
      <c r="F25" s="30">
        <v>14353300</v>
      </c>
    </row>
    <row r="26" spans="1:6" ht="21" customHeight="1" x14ac:dyDescent="0.25">
      <c r="A26" s="31" t="s">
        <v>21</v>
      </c>
      <c r="B26" s="24" t="s">
        <v>22</v>
      </c>
      <c r="C26" s="30">
        <f>C27+C28+C29</f>
        <v>23557200</v>
      </c>
      <c r="D26" s="52">
        <f t="shared" si="0"/>
        <v>4953800</v>
      </c>
      <c r="E26" s="27">
        <f t="shared" si="1"/>
        <v>21.028814969521008</v>
      </c>
      <c r="F26" s="30">
        <f>F27+F28+F29</f>
        <v>28511000</v>
      </c>
    </row>
    <row r="27" spans="1:6" ht="45" x14ac:dyDescent="0.25">
      <c r="A27" s="31" t="s">
        <v>68</v>
      </c>
      <c r="B27" s="20" t="s">
        <v>127</v>
      </c>
      <c r="C27" s="30">
        <v>23432200</v>
      </c>
      <c r="D27" s="52">
        <f t="shared" si="0"/>
        <v>5008800</v>
      </c>
      <c r="E27" s="27">
        <f t="shared" si="1"/>
        <v>21.375713761405237</v>
      </c>
      <c r="F27" s="30">
        <v>28441000</v>
      </c>
    </row>
    <row r="28" spans="1:6" ht="90" x14ac:dyDescent="0.25">
      <c r="A28" s="31" t="s">
        <v>69</v>
      </c>
      <c r="B28" s="24" t="s">
        <v>70</v>
      </c>
      <c r="C28" s="30">
        <v>115000</v>
      </c>
      <c r="D28" s="52">
        <f t="shared" si="0"/>
        <v>-55000</v>
      </c>
      <c r="E28" s="27">
        <f t="shared" si="1"/>
        <v>-47.826086956521742</v>
      </c>
      <c r="F28" s="30">
        <v>60000</v>
      </c>
    </row>
    <row r="29" spans="1:6" ht="30" x14ac:dyDescent="0.25">
      <c r="A29" s="31" t="s">
        <v>142</v>
      </c>
      <c r="B29" s="24" t="s">
        <v>143</v>
      </c>
      <c r="C29" s="30">
        <v>10000</v>
      </c>
      <c r="D29" s="52">
        <f t="shared" si="0"/>
        <v>0</v>
      </c>
      <c r="E29" s="27">
        <f t="shared" si="1"/>
        <v>0</v>
      </c>
      <c r="F29" s="30">
        <v>10000</v>
      </c>
    </row>
    <row r="30" spans="1:6" x14ac:dyDescent="0.25">
      <c r="A30" s="42"/>
      <c r="B30" s="25" t="s">
        <v>23</v>
      </c>
      <c r="C30" s="49">
        <f>C31+C42+C44+C47+C51+C78</f>
        <v>656636881</v>
      </c>
      <c r="D30" s="53">
        <f t="shared" si="0"/>
        <v>1157498</v>
      </c>
      <c r="E30" s="50">
        <f t="shared" si="1"/>
        <v>0.17627672667993011</v>
      </c>
      <c r="F30" s="49">
        <f>F31+F42+F44+F47+F51+F78</f>
        <v>657794379</v>
      </c>
    </row>
    <row r="31" spans="1:6" ht="30" x14ac:dyDescent="0.25">
      <c r="A31" s="31" t="s">
        <v>24</v>
      </c>
      <c r="B31" s="23" t="s">
        <v>25</v>
      </c>
      <c r="C31" s="30">
        <f>C32+C33+C34+C35+C36+C39+C40+C41</f>
        <v>463510811</v>
      </c>
      <c r="D31" s="52">
        <f>F31-C31</f>
        <v>4016514</v>
      </c>
      <c r="E31" s="27">
        <f t="shared" si="1"/>
        <v>0.86654160047197593</v>
      </c>
      <c r="F31" s="30">
        <f>F32+F33+F34+F35+F36+F39+F40+F41+F37+F38</f>
        <v>467527325</v>
      </c>
    </row>
    <row r="32" spans="1:6" ht="45" x14ac:dyDescent="0.25">
      <c r="A32" s="31" t="s">
        <v>71</v>
      </c>
      <c r="B32" s="20" t="s">
        <v>74</v>
      </c>
      <c r="C32" s="30">
        <v>343500</v>
      </c>
      <c r="D32" s="52">
        <f t="shared" si="0"/>
        <v>0</v>
      </c>
      <c r="E32" s="27">
        <f t="shared" si="1"/>
        <v>0</v>
      </c>
      <c r="F32" s="30">
        <v>343500</v>
      </c>
    </row>
    <row r="33" spans="1:17" s="36" customFormat="1" ht="75" x14ac:dyDescent="0.25">
      <c r="A33" s="43" t="s">
        <v>75</v>
      </c>
      <c r="B33" s="39" t="s">
        <v>76</v>
      </c>
      <c r="C33" s="51">
        <v>406030000</v>
      </c>
      <c r="D33" s="67">
        <f t="shared" si="0"/>
        <v>0</v>
      </c>
      <c r="E33" s="27">
        <f t="shared" si="1"/>
        <v>0</v>
      </c>
      <c r="F33" s="51">
        <v>406030000</v>
      </c>
      <c r="G33" s="35"/>
      <c r="H33" s="35"/>
      <c r="I33" s="35"/>
      <c r="J33" s="35"/>
      <c r="K33" s="35"/>
      <c r="L33" s="35"/>
      <c r="M33" s="35"/>
      <c r="N33" s="35"/>
      <c r="O33" s="35"/>
      <c r="P33" s="35"/>
      <c r="Q33" s="35"/>
    </row>
    <row r="34" spans="1:17" s="38" customFormat="1" ht="75" x14ac:dyDescent="0.25">
      <c r="A34" s="43" t="s">
        <v>77</v>
      </c>
      <c r="B34" s="34" t="s">
        <v>78</v>
      </c>
      <c r="C34" s="51">
        <v>741000</v>
      </c>
      <c r="D34" s="67">
        <f t="shared" si="0"/>
        <v>322700</v>
      </c>
      <c r="E34" s="27">
        <f t="shared" si="1"/>
        <v>43.549257759784069</v>
      </c>
      <c r="F34" s="51">
        <v>1063700</v>
      </c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</row>
    <row r="35" spans="1:17" ht="60" x14ac:dyDescent="0.25">
      <c r="A35" s="31" t="s">
        <v>79</v>
      </c>
      <c r="B35" s="20" t="s">
        <v>80</v>
      </c>
      <c r="C35" s="30">
        <v>218295</v>
      </c>
      <c r="D35" s="52">
        <f t="shared" si="0"/>
        <v>0</v>
      </c>
      <c r="E35" s="27">
        <f t="shared" si="1"/>
        <v>0</v>
      </c>
      <c r="F35" s="30">
        <v>218295</v>
      </c>
    </row>
    <row r="36" spans="1:17" s="15" customFormat="1" ht="38.25" customHeight="1" x14ac:dyDescent="0.25">
      <c r="A36" s="31" t="s">
        <v>81</v>
      </c>
      <c r="B36" s="20" t="s">
        <v>82</v>
      </c>
      <c r="C36" s="30">
        <v>50900000</v>
      </c>
      <c r="D36" s="52">
        <f t="shared" si="0"/>
        <v>0</v>
      </c>
      <c r="E36" s="27">
        <f t="shared" si="1"/>
        <v>0</v>
      </c>
      <c r="F36" s="30">
        <v>50900000</v>
      </c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</row>
    <row r="37" spans="1:17" s="15" customFormat="1" ht="105" x14ac:dyDescent="0.25">
      <c r="A37" s="31" t="s">
        <v>156</v>
      </c>
      <c r="B37" s="66" t="s">
        <v>157</v>
      </c>
      <c r="C37" s="30">
        <v>0</v>
      </c>
      <c r="D37" s="52">
        <f t="shared" si="0"/>
        <v>13</v>
      </c>
      <c r="E37" s="27">
        <v>0</v>
      </c>
      <c r="F37" s="30">
        <v>13</v>
      </c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</row>
    <row r="38" spans="1:17" s="15" customFormat="1" ht="90" x14ac:dyDescent="0.25">
      <c r="A38" s="31" t="s">
        <v>158</v>
      </c>
      <c r="B38" s="66" t="s">
        <v>159</v>
      </c>
      <c r="C38" s="30">
        <v>0</v>
      </c>
      <c r="D38" s="52">
        <f t="shared" si="0"/>
        <v>7</v>
      </c>
      <c r="E38" s="27">
        <v>0</v>
      </c>
      <c r="F38" s="30">
        <v>7</v>
      </c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</row>
    <row r="39" spans="1:17" ht="51.75" customHeight="1" x14ac:dyDescent="0.25">
      <c r="A39" s="31" t="s">
        <v>83</v>
      </c>
      <c r="B39" s="20" t="s">
        <v>84</v>
      </c>
      <c r="C39" s="30">
        <v>61750</v>
      </c>
      <c r="D39" s="52">
        <f t="shared" si="0"/>
        <v>0</v>
      </c>
      <c r="E39" s="27">
        <f t="shared" si="1"/>
        <v>0</v>
      </c>
      <c r="F39" s="30">
        <v>61750</v>
      </c>
    </row>
    <row r="40" spans="1:17" ht="60" customHeight="1" x14ac:dyDescent="0.25">
      <c r="A40" s="31" t="s">
        <v>86</v>
      </c>
      <c r="B40" s="20" t="s">
        <v>85</v>
      </c>
      <c r="C40" s="30">
        <v>4000000</v>
      </c>
      <c r="D40" s="52">
        <f t="shared" si="0"/>
        <v>3000000</v>
      </c>
      <c r="E40" s="27">
        <f t="shared" si="1"/>
        <v>75</v>
      </c>
      <c r="F40" s="30">
        <v>7000000</v>
      </c>
    </row>
    <row r="41" spans="1:17" ht="96.75" customHeight="1" x14ac:dyDescent="0.25">
      <c r="A41" s="31" t="s">
        <v>144</v>
      </c>
      <c r="B41" s="24" t="s">
        <v>145</v>
      </c>
      <c r="C41" s="30">
        <v>1216266</v>
      </c>
      <c r="D41" s="52">
        <f t="shared" ref="D41" si="3">F41-C41</f>
        <v>693794</v>
      </c>
      <c r="E41" s="27">
        <f t="shared" si="1"/>
        <v>57.042949486378802</v>
      </c>
      <c r="F41" s="30">
        <v>1910060</v>
      </c>
    </row>
    <row r="42" spans="1:17" ht="21.75" customHeight="1" x14ac:dyDescent="0.25">
      <c r="A42" s="31" t="s">
        <v>26</v>
      </c>
      <c r="B42" s="23" t="s">
        <v>27</v>
      </c>
      <c r="C42" s="30">
        <f>C43</f>
        <v>12229472</v>
      </c>
      <c r="D42" s="52">
        <f t="shared" si="0"/>
        <v>0</v>
      </c>
      <c r="E42" s="27">
        <f t="shared" si="1"/>
        <v>0</v>
      </c>
      <c r="F42" s="30">
        <f>F43</f>
        <v>12229472</v>
      </c>
    </row>
    <row r="43" spans="1:17" x14ac:dyDescent="0.25">
      <c r="A43" s="31" t="s">
        <v>28</v>
      </c>
      <c r="B43" s="20" t="s">
        <v>29</v>
      </c>
      <c r="C43" s="30">
        <v>12229472</v>
      </c>
      <c r="D43" s="52">
        <f t="shared" si="0"/>
        <v>0</v>
      </c>
      <c r="E43" s="27">
        <f t="shared" si="1"/>
        <v>0</v>
      </c>
      <c r="F43" s="30">
        <v>12229472</v>
      </c>
    </row>
    <row r="44" spans="1:17" ht="30" x14ac:dyDescent="0.25">
      <c r="A44" s="31" t="s">
        <v>128</v>
      </c>
      <c r="B44" s="23" t="s">
        <v>117</v>
      </c>
      <c r="C44" s="30">
        <f>C45+C46</f>
        <v>11407338</v>
      </c>
      <c r="D44" s="52">
        <f t="shared" si="0"/>
        <v>842492</v>
      </c>
      <c r="E44" s="27">
        <f t="shared" si="1"/>
        <v>7.3855267547959187</v>
      </c>
      <c r="F44" s="30">
        <f>F45+F46</f>
        <v>12249830</v>
      </c>
    </row>
    <row r="45" spans="1:17" s="38" customFormat="1" ht="30" x14ac:dyDescent="0.25">
      <c r="A45" s="43" t="s">
        <v>88</v>
      </c>
      <c r="B45" s="34" t="s">
        <v>87</v>
      </c>
      <c r="C45" s="51">
        <v>8124900</v>
      </c>
      <c r="D45" s="67">
        <f t="shared" si="0"/>
        <v>848000</v>
      </c>
      <c r="E45" s="27">
        <f t="shared" si="1"/>
        <v>10.43705153294195</v>
      </c>
      <c r="F45" s="51">
        <v>8972900</v>
      </c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</row>
    <row r="46" spans="1:17" s="38" customFormat="1" ht="30" x14ac:dyDescent="0.25">
      <c r="A46" s="43" t="s">
        <v>89</v>
      </c>
      <c r="B46" s="34" t="s">
        <v>90</v>
      </c>
      <c r="C46" s="51">
        <v>3282438</v>
      </c>
      <c r="D46" s="67">
        <f t="shared" si="0"/>
        <v>-5508</v>
      </c>
      <c r="E46" s="27">
        <f t="shared" si="1"/>
        <v>-0.16780210319279831</v>
      </c>
      <c r="F46" s="51">
        <v>3276930</v>
      </c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</row>
    <row r="47" spans="1:17" x14ac:dyDescent="0.25">
      <c r="A47" s="31" t="s">
        <v>30</v>
      </c>
      <c r="B47" s="23" t="s">
        <v>31</v>
      </c>
      <c r="C47" s="30">
        <f>C48+C49+C50</f>
        <v>93389171</v>
      </c>
      <c r="D47" s="52">
        <f t="shared" si="0"/>
        <v>1965542</v>
      </c>
      <c r="E47" s="27">
        <f t="shared" si="1"/>
        <v>2.1046787105541256</v>
      </c>
      <c r="F47" s="30">
        <f>F48+F49+F50</f>
        <v>95354713</v>
      </c>
    </row>
    <row r="48" spans="1:17" ht="30" x14ac:dyDescent="0.25">
      <c r="A48" s="31" t="s">
        <v>91</v>
      </c>
      <c r="B48" s="20" t="s">
        <v>92</v>
      </c>
      <c r="C48" s="30">
        <v>39430000</v>
      </c>
      <c r="D48" s="52">
        <f t="shared" si="0"/>
        <v>0</v>
      </c>
      <c r="E48" s="27">
        <f t="shared" si="1"/>
        <v>0</v>
      </c>
      <c r="F48" s="30">
        <v>39430000</v>
      </c>
    </row>
    <row r="49" spans="1:17" s="38" customFormat="1" ht="75" x14ac:dyDescent="0.25">
      <c r="A49" s="43" t="s">
        <v>32</v>
      </c>
      <c r="B49" s="39" t="s">
        <v>33</v>
      </c>
      <c r="C49" s="51">
        <v>41859171</v>
      </c>
      <c r="D49" s="67">
        <f t="shared" si="0"/>
        <v>113853</v>
      </c>
      <c r="E49" s="27">
        <f t="shared" si="1"/>
        <v>0.271990575255316</v>
      </c>
      <c r="F49" s="51">
        <v>41973024</v>
      </c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</row>
    <row r="50" spans="1:17" s="38" customFormat="1" ht="45" x14ac:dyDescent="0.25">
      <c r="A50" s="43" t="s">
        <v>93</v>
      </c>
      <c r="B50" s="34" t="s">
        <v>94</v>
      </c>
      <c r="C50" s="51">
        <v>12100000</v>
      </c>
      <c r="D50" s="67">
        <f t="shared" si="0"/>
        <v>1851689</v>
      </c>
      <c r="E50" s="27">
        <f t="shared" si="1"/>
        <v>15.303214876033053</v>
      </c>
      <c r="F50" s="51">
        <v>13951689</v>
      </c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</row>
    <row r="51" spans="1:17" x14ac:dyDescent="0.25">
      <c r="A51" s="31" t="s">
        <v>34</v>
      </c>
      <c r="B51" s="23" t="s">
        <v>35</v>
      </c>
      <c r="C51" s="30">
        <f>SUM(C52:C77)</f>
        <v>75307249</v>
      </c>
      <c r="D51" s="52">
        <f t="shared" si="0"/>
        <v>-5667050</v>
      </c>
      <c r="E51" s="27">
        <f t="shared" si="1"/>
        <v>-7.5252383737985156</v>
      </c>
      <c r="F51" s="30">
        <f>SUM(F52:F77)</f>
        <v>69640199</v>
      </c>
    </row>
    <row r="52" spans="1:17" ht="80.25" customHeight="1" x14ac:dyDescent="0.25">
      <c r="A52" s="31" t="s">
        <v>95</v>
      </c>
      <c r="B52" s="24" t="s">
        <v>96</v>
      </c>
      <c r="C52" s="30">
        <v>11500</v>
      </c>
      <c r="D52" s="52">
        <f t="shared" si="0"/>
        <v>64736</v>
      </c>
      <c r="E52" s="27">
        <f t="shared" si="1"/>
        <v>562.92173913043473</v>
      </c>
      <c r="F52" s="30">
        <v>76236</v>
      </c>
    </row>
    <row r="53" spans="1:17" ht="90" x14ac:dyDescent="0.25">
      <c r="A53" s="31" t="s">
        <v>97</v>
      </c>
      <c r="B53" s="24" t="s">
        <v>98</v>
      </c>
      <c r="C53" s="30">
        <v>109600</v>
      </c>
      <c r="D53" s="52">
        <f t="shared" si="0"/>
        <v>166324</v>
      </c>
      <c r="E53" s="27">
        <f t="shared" si="1"/>
        <v>151.75547445255475</v>
      </c>
      <c r="F53" s="30">
        <v>275924</v>
      </c>
    </row>
    <row r="54" spans="1:17" ht="90" x14ac:dyDescent="0.25">
      <c r="A54" s="31" t="s">
        <v>160</v>
      </c>
      <c r="B54" s="66" t="s">
        <v>161</v>
      </c>
      <c r="C54" s="30">
        <v>0</v>
      </c>
      <c r="D54" s="52">
        <f t="shared" si="0"/>
        <v>22000</v>
      </c>
      <c r="E54" s="27">
        <v>0</v>
      </c>
      <c r="F54" s="30">
        <v>22000</v>
      </c>
    </row>
    <row r="55" spans="1:17" ht="75" x14ac:dyDescent="0.25">
      <c r="A55" s="31" t="s">
        <v>99</v>
      </c>
      <c r="B55" s="24" t="s">
        <v>100</v>
      </c>
      <c r="C55" s="30">
        <v>1800</v>
      </c>
      <c r="D55" s="52">
        <f t="shared" si="0"/>
        <v>51704</v>
      </c>
      <c r="E55" s="27">
        <f t="shared" si="1"/>
        <v>2872.4444444444443</v>
      </c>
      <c r="F55" s="30">
        <v>53504</v>
      </c>
    </row>
    <row r="56" spans="1:17" s="29" customFormat="1" ht="104.25" customHeight="1" x14ac:dyDescent="0.2">
      <c r="A56" s="31" t="s">
        <v>135</v>
      </c>
      <c r="B56" s="41" t="s">
        <v>136</v>
      </c>
      <c r="C56" s="30">
        <v>289000</v>
      </c>
      <c r="D56" s="52">
        <f t="shared" ref="D56" si="4">F56-C56</f>
        <v>-221700</v>
      </c>
      <c r="E56" s="27">
        <f t="shared" si="1"/>
        <v>-76.712802768166085</v>
      </c>
      <c r="F56" s="30">
        <v>67300</v>
      </c>
      <c r="G56" s="28"/>
      <c r="H56" s="28"/>
      <c r="I56" s="28"/>
      <c r="J56" s="28"/>
      <c r="K56" s="28"/>
      <c r="L56" s="28"/>
      <c r="M56" s="28"/>
      <c r="N56" s="28"/>
      <c r="O56" s="28"/>
      <c r="P56" s="28"/>
      <c r="Q56" s="28"/>
    </row>
    <row r="57" spans="1:17" ht="93.75" customHeight="1" x14ac:dyDescent="0.25">
      <c r="A57" s="31" t="s">
        <v>129</v>
      </c>
      <c r="B57" s="24" t="s">
        <v>118</v>
      </c>
      <c r="C57" s="30">
        <v>4000</v>
      </c>
      <c r="D57" s="52">
        <f t="shared" si="0"/>
        <v>2000</v>
      </c>
      <c r="E57" s="27">
        <f t="shared" si="1"/>
        <v>50</v>
      </c>
      <c r="F57" s="30">
        <v>6000</v>
      </c>
    </row>
    <row r="58" spans="1:17" ht="90" x14ac:dyDescent="0.25">
      <c r="A58" s="31" t="s">
        <v>101</v>
      </c>
      <c r="B58" s="24" t="s">
        <v>102</v>
      </c>
      <c r="C58" s="30">
        <v>1608650</v>
      </c>
      <c r="D58" s="52">
        <f t="shared" si="0"/>
        <v>-1289850</v>
      </c>
      <c r="E58" s="27">
        <f t="shared" si="1"/>
        <v>-80.182140303981598</v>
      </c>
      <c r="F58" s="30">
        <v>318800</v>
      </c>
    </row>
    <row r="59" spans="1:17" ht="90" x14ac:dyDescent="0.25">
      <c r="A59" s="31" t="s">
        <v>162</v>
      </c>
      <c r="B59" s="24" t="s">
        <v>163</v>
      </c>
      <c r="C59" s="30">
        <v>0</v>
      </c>
      <c r="D59" s="52">
        <f t="shared" si="0"/>
        <v>40200</v>
      </c>
      <c r="E59" s="27">
        <v>0</v>
      </c>
      <c r="F59" s="30">
        <v>40200</v>
      </c>
    </row>
    <row r="60" spans="1:17" ht="75" x14ac:dyDescent="0.25">
      <c r="A60" s="31" t="s">
        <v>121</v>
      </c>
      <c r="B60" s="24" t="s">
        <v>122</v>
      </c>
      <c r="C60" s="30">
        <v>50000</v>
      </c>
      <c r="D60" s="52">
        <f t="shared" si="0"/>
        <v>-50000</v>
      </c>
      <c r="E60" s="27">
        <f t="shared" si="1"/>
        <v>-100</v>
      </c>
      <c r="F60" s="30">
        <v>0</v>
      </c>
    </row>
    <row r="61" spans="1:17" ht="105" x14ac:dyDescent="0.25">
      <c r="A61" s="31" t="s">
        <v>119</v>
      </c>
      <c r="B61" s="24" t="s">
        <v>120</v>
      </c>
      <c r="C61" s="30">
        <v>75000</v>
      </c>
      <c r="D61" s="52">
        <f t="shared" si="0"/>
        <v>225000</v>
      </c>
      <c r="E61" s="27">
        <f t="shared" si="1"/>
        <v>300</v>
      </c>
      <c r="F61" s="30">
        <v>300000</v>
      </c>
    </row>
    <row r="62" spans="1:17" ht="90" x14ac:dyDescent="0.25">
      <c r="A62" s="31" t="s">
        <v>103</v>
      </c>
      <c r="B62" s="24" t="s">
        <v>104</v>
      </c>
      <c r="C62" s="30">
        <v>482900</v>
      </c>
      <c r="D62" s="52">
        <f t="shared" si="0"/>
        <v>0</v>
      </c>
      <c r="E62" s="27">
        <f t="shared" si="1"/>
        <v>0</v>
      </c>
      <c r="F62" s="30">
        <v>482900</v>
      </c>
    </row>
    <row r="63" spans="1:17" ht="103.5" customHeight="1" x14ac:dyDescent="0.25">
      <c r="A63" s="31" t="s">
        <v>105</v>
      </c>
      <c r="B63" s="24" t="s">
        <v>130</v>
      </c>
      <c r="C63" s="30">
        <v>58000</v>
      </c>
      <c r="D63" s="52">
        <f t="shared" si="0"/>
        <v>11135</v>
      </c>
      <c r="E63" s="27">
        <f t="shared" si="1"/>
        <v>19.198275862068968</v>
      </c>
      <c r="F63" s="30">
        <v>69135</v>
      </c>
    </row>
    <row r="64" spans="1:17" ht="105" x14ac:dyDescent="0.25">
      <c r="A64" s="31" t="s">
        <v>106</v>
      </c>
      <c r="B64" s="24" t="s">
        <v>131</v>
      </c>
      <c r="C64" s="30">
        <v>90000</v>
      </c>
      <c r="D64" s="52">
        <f t="shared" si="0"/>
        <v>357617</v>
      </c>
      <c r="E64" s="27">
        <f t="shared" si="1"/>
        <v>397.35222222222217</v>
      </c>
      <c r="F64" s="30">
        <v>447617</v>
      </c>
    </row>
    <row r="65" spans="1:17" ht="75" customHeight="1" x14ac:dyDescent="0.25">
      <c r="A65" s="31" t="s">
        <v>107</v>
      </c>
      <c r="B65" s="24" t="s">
        <v>108</v>
      </c>
      <c r="C65" s="30">
        <v>103000</v>
      </c>
      <c r="D65" s="52">
        <f t="shared" si="0"/>
        <v>-88800</v>
      </c>
      <c r="E65" s="27">
        <f t="shared" si="1"/>
        <v>-86.213592233009706</v>
      </c>
      <c r="F65" s="30">
        <v>14200</v>
      </c>
    </row>
    <row r="66" spans="1:17" ht="120" x14ac:dyDescent="0.25">
      <c r="A66" s="31" t="s">
        <v>109</v>
      </c>
      <c r="B66" s="24" t="s">
        <v>110</v>
      </c>
      <c r="C66" s="30">
        <v>17500</v>
      </c>
      <c r="D66" s="52">
        <f t="shared" si="0"/>
        <v>17500</v>
      </c>
      <c r="E66" s="27">
        <f t="shared" si="1"/>
        <v>100</v>
      </c>
      <c r="F66" s="30">
        <v>35000</v>
      </c>
    </row>
    <row r="67" spans="1:17" ht="90" x14ac:dyDescent="0.25">
      <c r="A67" s="31" t="s">
        <v>111</v>
      </c>
      <c r="B67" s="24" t="s">
        <v>112</v>
      </c>
      <c r="C67" s="30">
        <v>13500</v>
      </c>
      <c r="D67" s="52">
        <f t="shared" si="0"/>
        <v>-13500</v>
      </c>
      <c r="E67" s="27">
        <f t="shared" si="1"/>
        <v>-100</v>
      </c>
      <c r="F67" s="30">
        <v>0</v>
      </c>
    </row>
    <row r="68" spans="1:17" ht="75" x14ac:dyDescent="0.25">
      <c r="A68" s="31" t="s">
        <v>113</v>
      </c>
      <c r="B68" s="24" t="s">
        <v>114</v>
      </c>
      <c r="C68" s="30">
        <v>1107300</v>
      </c>
      <c r="D68" s="52">
        <f t="shared" si="0"/>
        <v>185584</v>
      </c>
      <c r="E68" s="27">
        <f t="shared" si="1"/>
        <v>16.760046961076497</v>
      </c>
      <c r="F68" s="30">
        <v>1292884</v>
      </c>
    </row>
    <row r="69" spans="1:17" ht="75" x14ac:dyDescent="0.25">
      <c r="A69" s="31" t="s">
        <v>164</v>
      </c>
      <c r="B69" s="32" t="s">
        <v>165</v>
      </c>
      <c r="C69" s="30">
        <v>0</v>
      </c>
      <c r="D69" s="52">
        <f t="shared" si="0"/>
        <v>20000</v>
      </c>
      <c r="E69" s="27">
        <v>0</v>
      </c>
      <c r="F69" s="30">
        <v>20000</v>
      </c>
    </row>
    <row r="70" spans="1:17" ht="90" x14ac:dyDescent="0.25">
      <c r="A70" s="31" t="s">
        <v>115</v>
      </c>
      <c r="B70" s="24" t="s">
        <v>116</v>
      </c>
      <c r="C70" s="30">
        <v>4284700</v>
      </c>
      <c r="D70" s="52">
        <f t="shared" si="0"/>
        <v>444448</v>
      </c>
      <c r="E70" s="27">
        <f t="shared" si="1"/>
        <v>10.372908254953671</v>
      </c>
      <c r="F70" s="30">
        <v>4729148</v>
      </c>
    </row>
    <row r="71" spans="1:17" ht="135" x14ac:dyDescent="0.25">
      <c r="A71" s="31" t="s">
        <v>166</v>
      </c>
      <c r="B71" s="66" t="s">
        <v>167</v>
      </c>
      <c r="C71" s="30">
        <v>0</v>
      </c>
      <c r="D71" s="52">
        <f t="shared" si="0"/>
        <v>508040</v>
      </c>
      <c r="E71" s="27">
        <v>0</v>
      </c>
      <c r="F71" s="30">
        <v>508040</v>
      </c>
    </row>
    <row r="72" spans="1:17" ht="60" x14ac:dyDescent="0.25">
      <c r="A72" s="31" t="s">
        <v>49</v>
      </c>
      <c r="B72" s="26" t="s">
        <v>50</v>
      </c>
      <c r="C72" s="30">
        <v>451000</v>
      </c>
      <c r="D72" s="52">
        <f t="shared" si="0"/>
        <v>-120500</v>
      </c>
      <c r="E72" s="27">
        <f t="shared" si="1"/>
        <v>-26.718403547671841</v>
      </c>
      <c r="F72" s="30">
        <v>330500</v>
      </c>
    </row>
    <row r="73" spans="1:17" s="38" customFormat="1" ht="78.75" customHeight="1" x14ac:dyDescent="0.25">
      <c r="A73" s="43" t="s">
        <v>51</v>
      </c>
      <c r="B73" s="40" t="s">
        <v>52</v>
      </c>
      <c r="C73" s="51">
        <v>1381311</v>
      </c>
      <c r="D73" s="67">
        <f t="shared" si="0"/>
        <v>492098</v>
      </c>
      <c r="E73" s="27">
        <f t="shared" si="1"/>
        <v>35.625431202676282</v>
      </c>
      <c r="F73" s="51">
        <v>1873409</v>
      </c>
      <c r="G73" s="37"/>
      <c r="H73" s="37"/>
      <c r="I73" s="37"/>
      <c r="J73" s="37"/>
      <c r="K73" s="37"/>
      <c r="L73" s="37"/>
      <c r="M73" s="37"/>
      <c r="N73" s="37"/>
      <c r="O73" s="37"/>
      <c r="P73" s="37"/>
      <c r="Q73" s="37"/>
    </row>
    <row r="74" spans="1:17" s="38" customFormat="1" ht="62.25" customHeight="1" x14ac:dyDescent="0.25">
      <c r="A74" s="43" t="s">
        <v>132</v>
      </c>
      <c r="B74" s="40" t="s">
        <v>53</v>
      </c>
      <c r="C74" s="51">
        <v>56163290</v>
      </c>
      <c r="D74" s="67">
        <f t="shared" si="0"/>
        <v>24112</v>
      </c>
      <c r="E74" s="27">
        <f t="shared" si="1"/>
        <v>4.293195786783599E-2</v>
      </c>
      <c r="F74" s="51">
        <v>56187402</v>
      </c>
      <c r="G74" s="37"/>
      <c r="H74" s="37"/>
      <c r="I74" s="37"/>
      <c r="J74" s="37"/>
      <c r="K74" s="37"/>
      <c r="L74" s="37"/>
      <c r="M74" s="37"/>
      <c r="N74" s="37"/>
      <c r="O74" s="37"/>
      <c r="P74" s="37"/>
      <c r="Q74" s="37"/>
    </row>
    <row r="75" spans="1:17" ht="60" x14ac:dyDescent="0.25">
      <c r="A75" s="31" t="s">
        <v>146</v>
      </c>
      <c r="B75" s="33" t="s">
        <v>147</v>
      </c>
      <c r="C75" s="30">
        <v>5198</v>
      </c>
      <c r="D75" s="52">
        <f t="shared" ref="D75:D79" si="5">F75-C75</f>
        <v>-5198</v>
      </c>
      <c r="E75" s="27">
        <f t="shared" si="1"/>
        <v>-100</v>
      </c>
      <c r="F75" s="30">
        <v>0</v>
      </c>
    </row>
    <row r="76" spans="1:17" ht="75" x14ac:dyDescent="0.25">
      <c r="A76" s="31" t="s">
        <v>168</v>
      </c>
      <c r="B76" s="33" t="s">
        <v>169</v>
      </c>
      <c r="C76" s="30">
        <v>0</v>
      </c>
      <c r="D76" s="52">
        <f t="shared" si="5"/>
        <v>190000</v>
      </c>
      <c r="E76" s="27">
        <v>0</v>
      </c>
      <c r="F76" s="30">
        <v>190000</v>
      </c>
    </row>
    <row r="77" spans="1:17" ht="63" customHeight="1" x14ac:dyDescent="0.25">
      <c r="A77" s="31" t="s">
        <v>47</v>
      </c>
      <c r="B77" s="20" t="s">
        <v>48</v>
      </c>
      <c r="C77" s="30">
        <v>9000000</v>
      </c>
      <c r="D77" s="52">
        <f t="shared" si="5"/>
        <v>-6700000</v>
      </c>
      <c r="E77" s="27">
        <f t="shared" si="1"/>
        <v>-74.444444444444443</v>
      </c>
      <c r="F77" s="30">
        <v>2300000</v>
      </c>
    </row>
    <row r="78" spans="1:17" x14ac:dyDescent="0.25">
      <c r="A78" s="31" t="s">
        <v>137</v>
      </c>
      <c r="B78" s="32" t="s">
        <v>138</v>
      </c>
      <c r="C78" s="30">
        <f>+C79</f>
        <v>792840</v>
      </c>
      <c r="D78" s="52">
        <f t="shared" si="5"/>
        <v>0</v>
      </c>
      <c r="E78" s="27">
        <f t="shared" si="1"/>
        <v>0</v>
      </c>
      <c r="F78" s="30">
        <f>+F79</f>
        <v>792840</v>
      </c>
    </row>
    <row r="79" spans="1:17" ht="30" x14ac:dyDescent="0.25">
      <c r="A79" s="31" t="s">
        <v>139</v>
      </c>
      <c r="B79" s="20" t="s">
        <v>140</v>
      </c>
      <c r="C79" s="30">
        <v>792840</v>
      </c>
      <c r="D79" s="52">
        <f t="shared" si="5"/>
        <v>0</v>
      </c>
      <c r="E79" s="27">
        <f t="shared" si="1"/>
        <v>0</v>
      </c>
      <c r="F79" s="30">
        <v>792840</v>
      </c>
    </row>
    <row r="80" spans="1:17" x14ac:dyDescent="0.25">
      <c r="A80" s="42" t="s">
        <v>36</v>
      </c>
      <c r="B80" s="21" t="s">
        <v>37</v>
      </c>
      <c r="C80" s="49">
        <f>C81+C86+C89+C87+C88</f>
        <v>7433213725.8600006</v>
      </c>
      <c r="D80" s="53">
        <f>F80-C80</f>
        <v>413033330.05999947</v>
      </c>
      <c r="E80" s="50">
        <f t="shared" si="1"/>
        <v>5.5565916075178308</v>
      </c>
      <c r="F80" s="49">
        <f>F81+F86+F89+F87+F88</f>
        <v>7846247055.9200001</v>
      </c>
    </row>
    <row r="81" spans="1:17" s="17" customFormat="1" ht="30" x14ac:dyDescent="0.25">
      <c r="A81" s="31" t="s">
        <v>38</v>
      </c>
      <c r="B81" s="24" t="s">
        <v>39</v>
      </c>
      <c r="C81" s="30">
        <f>C82+C83+C84+C85</f>
        <v>7557416154.8600006</v>
      </c>
      <c r="D81" s="52">
        <f t="shared" si="0"/>
        <v>413033330.05999947</v>
      </c>
      <c r="E81" s="27">
        <f t="shared" si="1"/>
        <v>5.4652717489215803</v>
      </c>
      <c r="F81" s="30">
        <f>F82+F83+F84+F85</f>
        <v>7970449484.9200001</v>
      </c>
      <c r="G81" s="16"/>
      <c r="H81" s="16"/>
      <c r="I81" s="16"/>
      <c r="J81" s="16"/>
      <c r="K81" s="16"/>
      <c r="L81" s="16"/>
      <c r="M81" s="16"/>
      <c r="N81" s="16"/>
      <c r="O81" s="16"/>
      <c r="P81" s="16"/>
      <c r="Q81" s="16"/>
    </row>
    <row r="82" spans="1:17" s="58" customFormat="1" x14ac:dyDescent="0.25">
      <c r="A82" s="54" t="s">
        <v>54</v>
      </c>
      <c r="B82" s="55" t="s">
        <v>133</v>
      </c>
      <c r="C82" s="56">
        <v>264554800</v>
      </c>
      <c r="D82" s="67">
        <f t="shared" si="0"/>
        <v>55275100</v>
      </c>
      <c r="E82" s="27">
        <f t="shared" si="1"/>
        <v>20.893629599614144</v>
      </c>
      <c r="F82" s="56">
        <v>319829900</v>
      </c>
      <c r="G82" s="57"/>
      <c r="H82" s="57"/>
      <c r="I82" s="57"/>
      <c r="J82" s="57"/>
      <c r="K82" s="57"/>
      <c r="L82" s="57"/>
      <c r="M82" s="57"/>
      <c r="N82" s="57"/>
      <c r="O82" s="57"/>
      <c r="P82" s="57"/>
      <c r="Q82" s="57"/>
    </row>
    <row r="83" spans="1:17" s="63" customFormat="1" ht="30" x14ac:dyDescent="0.25">
      <c r="A83" s="59" t="s">
        <v>55</v>
      </c>
      <c r="B83" s="60" t="s">
        <v>40</v>
      </c>
      <c r="C83" s="61">
        <v>3490886501.8600001</v>
      </c>
      <c r="D83" s="52">
        <f t="shared" si="0"/>
        <v>245334930.05999994</v>
      </c>
      <c r="E83" s="27">
        <f t="shared" si="1"/>
        <v>7.0278689934285126</v>
      </c>
      <c r="F83" s="61">
        <v>3736221431.9200001</v>
      </c>
      <c r="G83" s="62"/>
      <c r="H83" s="62"/>
      <c r="I83" s="62"/>
      <c r="J83" s="62"/>
      <c r="K83" s="62"/>
      <c r="L83" s="62"/>
      <c r="M83" s="62"/>
      <c r="N83" s="62"/>
      <c r="O83" s="62"/>
      <c r="P83" s="62"/>
      <c r="Q83" s="62"/>
    </row>
    <row r="84" spans="1:17" s="65" customFormat="1" ht="18" customHeight="1" x14ac:dyDescent="0.25">
      <c r="A84" s="54" t="s">
        <v>56</v>
      </c>
      <c r="B84" s="55" t="s">
        <v>134</v>
      </c>
      <c r="C84" s="56">
        <v>3689351700</v>
      </c>
      <c r="D84" s="67">
        <f t="shared" si="0"/>
        <v>111151500</v>
      </c>
      <c r="E84" s="27">
        <f t="shared" si="1"/>
        <v>3.0127650882403145</v>
      </c>
      <c r="F84" s="56">
        <v>3800503200</v>
      </c>
      <c r="G84" s="64"/>
      <c r="H84" s="64"/>
      <c r="I84" s="64"/>
      <c r="J84" s="64"/>
      <c r="K84" s="64"/>
      <c r="L84" s="64"/>
      <c r="M84" s="64"/>
      <c r="N84" s="64"/>
      <c r="O84" s="64"/>
      <c r="P84" s="64"/>
      <c r="Q84" s="64"/>
    </row>
    <row r="85" spans="1:17" s="65" customFormat="1" x14ac:dyDescent="0.25">
      <c r="A85" s="54" t="s">
        <v>57</v>
      </c>
      <c r="B85" s="55" t="s">
        <v>41</v>
      </c>
      <c r="C85" s="56">
        <v>112623153</v>
      </c>
      <c r="D85" s="67">
        <f t="shared" si="0"/>
        <v>1271800</v>
      </c>
      <c r="E85" s="27">
        <f t="shared" si="1"/>
        <v>1.1292527034827344</v>
      </c>
      <c r="F85" s="56">
        <v>113894953</v>
      </c>
      <c r="G85" s="64"/>
      <c r="H85" s="64"/>
      <c r="I85" s="64"/>
      <c r="J85" s="64"/>
      <c r="K85" s="64"/>
      <c r="L85" s="64"/>
      <c r="M85" s="64"/>
      <c r="N85" s="64"/>
      <c r="O85" s="64"/>
      <c r="P85" s="64"/>
      <c r="Q85" s="64"/>
    </row>
    <row r="86" spans="1:17" ht="29.25" customHeight="1" x14ac:dyDescent="0.25">
      <c r="A86" s="44" t="s">
        <v>148</v>
      </c>
      <c r="B86" s="18" t="s">
        <v>149</v>
      </c>
      <c r="C86" s="52">
        <v>-24110946</v>
      </c>
      <c r="D86" s="52">
        <f t="shared" si="0"/>
        <v>0</v>
      </c>
      <c r="E86" s="27">
        <f t="shared" ref="E86:E89" si="6">(F86/C86)*100-100</f>
        <v>0</v>
      </c>
      <c r="F86" s="52">
        <v>-24110946</v>
      </c>
    </row>
    <row r="87" spans="1:17" ht="29.25" customHeight="1" x14ac:dyDescent="0.25">
      <c r="A87" s="44" t="s">
        <v>150</v>
      </c>
      <c r="B87" s="18" t="s">
        <v>151</v>
      </c>
      <c r="C87" s="52">
        <v>1500</v>
      </c>
      <c r="D87" s="52">
        <f t="shared" ref="D87:D88" si="7">F87-C87</f>
        <v>0</v>
      </c>
      <c r="E87" s="27">
        <f t="shared" si="6"/>
        <v>0</v>
      </c>
      <c r="F87" s="52">
        <v>1500</v>
      </c>
    </row>
    <row r="88" spans="1:17" ht="29.25" customHeight="1" x14ac:dyDescent="0.25">
      <c r="A88" s="44" t="s">
        <v>152</v>
      </c>
      <c r="B88" s="18" t="s">
        <v>153</v>
      </c>
      <c r="C88" s="52">
        <v>492212</v>
      </c>
      <c r="D88" s="52">
        <f t="shared" si="7"/>
        <v>0</v>
      </c>
      <c r="E88" s="27">
        <f t="shared" si="6"/>
        <v>0</v>
      </c>
      <c r="F88" s="52">
        <v>492212</v>
      </c>
    </row>
    <row r="89" spans="1:17" ht="45" x14ac:dyDescent="0.25">
      <c r="A89" s="44" t="s">
        <v>42</v>
      </c>
      <c r="B89" s="18" t="s">
        <v>43</v>
      </c>
      <c r="C89" s="52">
        <v>-100585195</v>
      </c>
      <c r="D89" s="52">
        <f t="shared" si="0"/>
        <v>0</v>
      </c>
      <c r="E89" s="27">
        <f t="shared" si="6"/>
        <v>0</v>
      </c>
      <c r="F89" s="52">
        <v>-100585195</v>
      </c>
    </row>
    <row r="90" spans="1:17" s="7" customFormat="1" ht="14.25" x14ac:dyDescent="0.2">
      <c r="A90" s="45"/>
      <c r="B90" s="19" t="s">
        <v>44</v>
      </c>
      <c r="C90" s="53">
        <f>C9+C80</f>
        <v>11861540106.860001</v>
      </c>
      <c r="D90" s="50">
        <f t="shared" ref="D90" si="8">F90-C90</f>
        <v>827656328.05999947</v>
      </c>
      <c r="E90" s="50">
        <f t="shared" ref="E90" si="9">(F90/C90)*100-100</f>
        <v>6.9776464152520532</v>
      </c>
      <c r="F90" s="53">
        <f>F9+F80</f>
        <v>12689196434.92</v>
      </c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</row>
    <row r="91" spans="1:17" x14ac:dyDescent="0.25">
      <c r="B91" s="13"/>
    </row>
    <row r="92" spans="1:17" x14ac:dyDescent="0.25">
      <c r="B92" s="13"/>
    </row>
    <row r="93" spans="1:17" x14ac:dyDescent="0.25">
      <c r="B93" s="13"/>
    </row>
    <row r="94" spans="1:17" x14ac:dyDescent="0.25">
      <c r="B94" s="13"/>
    </row>
    <row r="95" spans="1:17" x14ac:dyDescent="0.25">
      <c r="B95" s="13"/>
    </row>
    <row r="96" spans="1:17" x14ac:dyDescent="0.25">
      <c r="B96" s="4"/>
    </row>
  </sheetData>
  <sheetProtection selectLockedCells="1" selectUnlockedCells="1"/>
  <autoFilter ref="A7:F90"/>
  <mergeCells count="3">
    <mergeCell ref="E1:F1"/>
    <mergeCell ref="E2:F2"/>
    <mergeCell ref="B4:E4"/>
  </mergeCells>
  <pageMargins left="0.98425196850393704" right="0.39370078740157483" top="0.78740157480314965" bottom="0.78740157480314965" header="0.39370078740157483" footer="0.19685039370078741"/>
  <pageSetup paperSize="9" scale="55" fitToWidth="0" fitToHeight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№1  </vt:lpstr>
      <vt:lpstr>'Приложение №1  '!Заголовки_для_печати</vt:lpstr>
      <vt:lpstr>'Приложение №1  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2022-06-14T03:56:46Z</cp:lastPrinted>
  <dcterms:created xsi:type="dcterms:W3CDTF">2019-01-29T04:49:08Z</dcterms:created>
  <dcterms:modified xsi:type="dcterms:W3CDTF">2022-12-14T11:45:58Z</dcterms:modified>
</cp:coreProperties>
</file>